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75" windowWidth="18075" windowHeight="7995"/>
  </bookViews>
  <sheets>
    <sheet name="补贴资金核查汇总表" sheetId="2" r:id="rId1"/>
    <sheet name="补贴资金汇总表" sheetId="1" r:id="rId2"/>
    <sheet name="Sheet3" sheetId="3" r:id="rId3"/>
  </sheets>
  <externalReferences>
    <externalReference r:id="rId4"/>
    <externalReference r:id="rId5"/>
    <externalReference r:id="rId6"/>
  </externalReferences>
  <definedNames>
    <definedName name="_xlnm.Print_Titles" localSheetId="1">补贴资金汇总表!$1:$2</definedName>
  </definedNames>
  <calcPr calcId="125725"/>
</workbook>
</file>

<file path=xl/calcChain.xml><?xml version="1.0" encoding="utf-8"?>
<calcChain xmlns="http://schemas.openxmlformats.org/spreadsheetml/2006/main">
  <c r="F4" i="2"/>
  <c r="I6" i="1"/>
  <c r="I7"/>
  <c r="I8"/>
  <c r="I9"/>
  <c r="I10"/>
  <c r="I5"/>
  <c r="E5"/>
  <c r="E11" s="1"/>
  <c r="D5"/>
  <c r="D11" s="1"/>
  <c r="I11" l="1"/>
  <c r="C4" i="2"/>
  <c r="C5"/>
  <c r="D4" l="1"/>
  <c r="D5" l="1"/>
  <c r="E4"/>
  <c r="E5" l="1"/>
  <c r="H6" i="1"/>
  <c r="H7"/>
  <c r="H8"/>
  <c r="H9"/>
  <c r="H10"/>
  <c r="H5"/>
  <c r="J4" i="2"/>
  <c r="I4"/>
  <c r="H4"/>
  <c r="H5"/>
  <c r="J5" l="1"/>
  <c r="I5"/>
  <c r="H11" i="1"/>
  <c r="G4" i="2"/>
  <c r="K4" s="1"/>
  <c r="F5"/>
  <c r="G10" i="1"/>
  <c r="J10" s="1"/>
  <c r="F10"/>
  <c r="G9"/>
  <c r="J9" s="1"/>
  <c r="F9"/>
  <c r="G8"/>
  <c r="J8" s="1"/>
  <c r="F8"/>
  <c r="G7"/>
  <c r="J7" s="1"/>
  <c r="F7"/>
  <c r="G6"/>
  <c r="J6" s="1"/>
  <c r="F6"/>
  <c r="G5"/>
  <c r="F5"/>
  <c r="F11" s="1"/>
  <c r="J5" l="1"/>
  <c r="J11" s="1"/>
  <c r="G11"/>
  <c r="K5" i="2" l="1"/>
  <c r="G5"/>
</calcChain>
</file>

<file path=xl/sharedStrings.xml><?xml version="1.0" encoding="utf-8"?>
<sst xmlns="http://schemas.openxmlformats.org/spreadsheetml/2006/main" count="48" uniqueCount="45">
  <si>
    <t>单位：万元</t>
    <phoneticPr fontId="2" type="noConversion"/>
  </si>
  <si>
    <t>区属</t>
    <phoneticPr fontId="2" type="noConversion"/>
  </si>
  <si>
    <t>序号</t>
    <phoneticPr fontId="2" type="noConversion"/>
  </si>
  <si>
    <t>单位名称</t>
    <phoneticPr fontId="2" type="noConversion"/>
  </si>
  <si>
    <t>一次性建设补贴</t>
    <phoneticPr fontId="2" type="noConversion"/>
  </si>
  <si>
    <t>民办养老机构运营补贴</t>
    <phoneticPr fontId="2" type="noConversion"/>
  </si>
  <si>
    <t>困难老人入住机构补贴</t>
    <phoneticPr fontId="2" type="noConversion"/>
  </si>
  <si>
    <t>总计</t>
    <phoneticPr fontId="2" type="noConversion"/>
  </si>
  <si>
    <t>联系人</t>
    <phoneticPr fontId="2" type="noConversion"/>
  </si>
  <si>
    <t>联系电话</t>
    <phoneticPr fontId="2" type="noConversion"/>
  </si>
  <si>
    <t>补贴床位数</t>
    <phoneticPr fontId="2" type="noConversion"/>
  </si>
  <si>
    <t>市补贴资金</t>
    <phoneticPr fontId="2" type="noConversion"/>
  </si>
  <si>
    <t>核定人次</t>
    <phoneticPr fontId="2" type="noConversion"/>
  </si>
  <si>
    <t>金额</t>
    <phoneticPr fontId="2" type="noConversion"/>
  </si>
  <si>
    <t xml:space="preserve">困难老人数 </t>
    <phoneticPr fontId="2" type="noConversion"/>
  </si>
  <si>
    <t>市补金额</t>
    <phoneticPr fontId="2" type="noConversion"/>
  </si>
  <si>
    <t>长春汽车经济技术开发区怡心苑养老院</t>
  </si>
  <si>
    <t>耿娟</t>
  </si>
  <si>
    <t>长春汽车经济技术开发区吉盛大同养老院</t>
  </si>
  <si>
    <t>刘淑清</t>
  </si>
  <si>
    <t>长春市奥海老年公寓</t>
  </si>
  <si>
    <t>宋玉环</t>
  </si>
  <si>
    <t>长春汽车经济技术开发区永昌敬老院</t>
  </si>
  <si>
    <t>李宝玲</t>
  </si>
  <si>
    <t>长春汽车经济技术开发区兴顺老年公寓</t>
  </si>
  <si>
    <t>刘春香</t>
  </si>
  <si>
    <t>长春汽车经济技术开发区汇滨养老院</t>
  </si>
  <si>
    <t>靳佳喜</t>
  </si>
  <si>
    <t>序号</t>
    <phoneticPr fontId="2" type="noConversion"/>
  </si>
  <si>
    <t>地区</t>
    <phoneticPr fontId="2" type="noConversion"/>
  </si>
  <si>
    <t>一次性建设补贴</t>
    <phoneticPr fontId="2" type="noConversion"/>
  </si>
  <si>
    <t>民办养老机构运营补贴</t>
    <phoneticPr fontId="2" type="noConversion"/>
  </si>
  <si>
    <t>困难老人入住机构补贴</t>
    <phoneticPr fontId="2" type="noConversion"/>
  </si>
  <si>
    <t>总计（万元)</t>
    <phoneticPr fontId="2" type="noConversion"/>
  </si>
  <si>
    <t>机构（所)</t>
    <phoneticPr fontId="2" type="noConversion"/>
  </si>
  <si>
    <t>补贴床位数（张）</t>
    <phoneticPr fontId="2" type="noConversion"/>
  </si>
  <si>
    <t>市补贴资金（万元）</t>
    <phoneticPr fontId="2" type="noConversion"/>
  </si>
  <si>
    <t>机构（所）</t>
    <phoneticPr fontId="2" type="noConversion"/>
  </si>
  <si>
    <t>困难老人总数（人）</t>
    <phoneticPr fontId="2" type="noConversion"/>
  </si>
  <si>
    <t>汽车区</t>
    <phoneticPr fontId="2" type="noConversion"/>
  </si>
  <si>
    <t>合计</t>
    <phoneticPr fontId="2" type="noConversion"/>
  </si>
  <si>
    <t>汽开区</t>
    <phoneticPr fontId="2" type="noConversion"/>
  </si>
  <si>
    <t>汽开区合计</t>
    <phoneticPr fontId="2" type="noConversion"/>
  </si>
  <si>
    <t>2015年度长春市养老服务业补贴资金核查审定明细表</t>
    <phoneticPr fontId="2" type="noConversion"/>
  </si>
  <si>
    <t>2015年度长春市养老服务业补贴资金核查审定汇总表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</si>
</sst>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.00_ "/>
    <numFmt numFmtId="178" formatCode="0_ "/>
    <numFmt numFmtId="179" formatCode="0.0000_ "/>
  </numFmts>
  <fonts count="12">
    <font>
      <sz val="11"/>
      <color theme="1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177" fontId="3" fillId="0" borderId="1" xfId="0" applyNumberFormat="1" applyFont="1" applyFill="1" applyBorder="1">
      <alignment vertical="center"/>
    </xf>
    <xf numFmtId="177" fontId="5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 applyAlignment="1">
      <alignment vertical="center" wrapText="1"/>
    </xf>
    <xf numFmtId="177" fontId="10" fillId="0" borderId="1" xfId="0" applyNumberFormat="1" applyFont="1" applyFill="1" applyBorder="1" applyAlignment="1">
      <alignment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>
      <alignment vertical="center"/>
    </xf>
    <xf numFmtId="179" fontId="5" fillId="0" borderId="1" xfId="0" applyNumberFormat="1" applyFont="1" applyFill="1" applyBorder="1">
      <alignment vertical="center"/>
    </xf>
    <xf numFmtId="179" fontId="3" fillId="0" borderId="1" xfId="0" applyNumberFormat="1" applyFont="1" applyFill="1" applyBorder="1" applyAlignment="1">
      <alignment horizontal="right" vertical="center"/>
    </xf>
    <xf numFmtId="179" fontId="6" fillId="0" borderId="1" xfId="0" applyNumberFormat="1" applyFont="1" applyFill="1" applyBorder="1" applyAlignment="1">
      <alignment horizontal="right" vertical="center" wrapText="1"/>
    </xf>
    <xf numFmtId="179" fontId="9" fillId="0" borderId="1" xfId="0" applyNumberFormat="1" applyFont="1" applyFill="1" applyBorder="1" applyAlignment="1">
      <alignment horizontal="right" vertical="center" wrapText="1"/>
    </xf>
    <xf numFmtId="179" fontId="10" fillId="0" borderId="1" xfId="0" applyNumberFormat="1" applyFont="1" applyFill="1" applyBorder="1" applyAlignment="1">
      <alignment horizontal="right" vertical="center" wrapText="1"/>
    </xf>
    <xf numFmtId="179" fontId="4" fillId="0" borderId="1" xfId="0" applyNumberFormat="1" applyFont="1" applyFill="1" applyBorder="1" applyAlignment="1">
      <alignment vertical="center" wrapText="1"/>
    </xf>
    <xf numFmtId="179" fontId="10" fillId="0" borderId="1" xfId="0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</cellXfs>
  <cellStyles count="3">
    <cellStyle name="常规" xfId="0" builtinId="0"/>
    <cellStyle name="常规 10" xfId="1"/>
    <cellStyle name="常规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&#24180;&#24230;&#19968;&#27425;&#24615;&#24314;&#35774;&#34917;&#36148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5&#24180;&#24230;&#36816;&#33829;&#34917;&#36148;&#27719;&#24635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5&#24180;&#24230;&#22256;&#38590;&#32769;&#20154;&#34917;&#36148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汇总表"/>
      <sheetName val="二道区"/>
      <sheetName val="经开区"/>
      <sheetName val="汽开区"/>
      <sheetName val="朝阳区"/>
      <sheetName val="九台"/>
      <sheetName val="宽城区"/>
      <sheetName val="双阳区"/>
      <sheetName val="绿园区"/>
      <sheetName val="新建补贴统计表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1</v>
          </cell>
          <cell r="K3">
            <v>54</v>
          </cell>
          <cell r="S3">
            <v>24.3</v>
          </cell>
        </row>
        <row r="4">
          <cell r="K4">
            <v>54</v>
          </cell>
          <cell r="S4">
            <v>24.3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市汇总表"/>
      <sheetName val="Sheet1"/>
      <sheetName val="运营补贴统计表"/>
      <sheetName val="南关区"/>
      <sheetName val="朝阳区"/>
      <sheetName val="二道区"/>
      <sheetName val="宽城区"/>
      <sheetName val="经开区"/>
      <sheetName val="汽开区"/>
      <sheetName val="双阳区"/>
      <sheetName val="九台区"/>
      <sheetName val="绿园区"/>
    </sheetNames>
    <sheetDataSet>
      <sheetData sheetId="0" refreshError="1"/>
      <sheetData sheetId="1" refreshError="1"/>
      <sheetData sheetId="2" refreshError="1"/>
      <sheetData sheetId="3">
        <row r="1">
          <cell r="BA1" t="str">
            <v>养老院名称</v>
          </cell>
        </row>
      </sheetData>
      <sheetData sheetId="4">
        <row r="1">
          <cell r="BA1" t="str">
            <v>养老院名称</v>
          </cell>
        </row>
      </sheetData>
      <sheetData sheetId="5">
        <row r="1">
          <cell r="BA1" t="str">
            <v>养老院名称</v>
          </cell>
        </row>
      </sheetData>
      <sheetData sheetId="6">
        <row r="1">
          <cell r="BA1" t="str">
            <v>养老院名称</v>
          </cell>
        </row>
      </sheetData>
      <sheetData sheetId="7">
        <row r="1">
          <cell r="BA1" t="str">
            <v>养老院名称</v>
          </cell>
        </row>
      </sheetData>
      <sheetData sheetId="8">
        <row r="1">
          <cell r="BA1" t="str">
            <v>养老院名称</v>
          </cell>
          <cell r="BB1" t="str">
            <v>1-12月核定人次</v>
          </cell>
          <cell r="BC1" t="str">
            <v>补贴资金总额（万元）</v>
          </cell>
          <cell r="BD1" t="str">
            <v>其中市补贴资金（万元）</v>
          </cell>
        </row>
        <row r="2">
          <cell r="BA2" t="str">
            <v>长春汽车经济技术开发区永昌敬老院</v>
          </cell>
          <cell r="BB2">
            <v>372</v>
          </cell>
          <cell r="BC2">
            <v>6.615000000000002</v>
          </cell>
          <cell r="BD2">
            <v>3.307500000000001</v>
          </cell>
        </row>
        <row r="8">
          <cell r="BA8" t="str">
            <v>长春汽车经济技术开发区兴顺老年公寓</v>
          </cell>
          <cell r="BB8">
            <v>310</v>
          </cell>
          <cell r="BC8">
            <v>4.97</v>
          </cell>
          <cell r="BD8">
            <v>2.4849999999999999</v>
          </cell>
        </row>
        <row r="14">
          <cell r="BA14" t="str">
            <v>长春汽车经济技术开发区汇滨养老院</v>
          </cell>
          <cell r="BB14">
            <v>190</v>
          </cell>
          <cell r="BC14">
            <v>2.2849999999999997</v>
          </cell>
          <cell r="BD14">
            <v>1.1424999999999998</v>
          </cell>
        </row>
        <row r="20">
          <cell r="BA20" t="str">
            <v>长春市奥海老年公寓</v>
          </cell>
          <cell r="BB20">
            <v>585</v>
          </cell>
          <cell r="BC20">
            <v>6.32</v>
          </cell>
          <cell r="BD20">
            <v>3.16</v>
          </cell>
        </row>
        <row r="26">
          <cell r="BA26" t="str">
            <v>长春汽车经济技术开发区怡心苑养老院</v>
          </cell>
          <cell r="BB26">
            <v>44</v>
          </cell>
          <cell r="BC26">
            <v>0.48</v>
          </cell>
          <cell r="BD26">
            <v>0.24</v>
          </cell>
        </row>
        <row r="32">
          <cell r="A32">
            <v>6</v>
          </cell>
          <cell r="BA32" t="str">
            <v>长春汽车经济技术开发区吉盛大同养老院</v>
          </cell>
          <cell r="BB32">
            <v>238</v>
          </cell>
          <cell r="BC32">
            <v>4.5250000000000004</v>
          </cell>
          <cell r="BD32">
            <v>2.2625000000000002</v>
          </cell>
        </row>
        <row r="37">
          <cell r="BC37">
            <v>25.195</v>
          </cell>
          <cell r="BD37">
            <v>12.5975</v>
          </cell>
        </row>
      </sheetData>
      <sheetData sheetId="9">
        <row r="1">
          <cell r="BA1" t="str">
            <v>养老院名称</v>
          </cell>
        </row>
      </sheetData>
      <sheetData sheetId="10">
        <row r="1">
          <cell r="BA1" t="str">
            <v>养老院名称</v>
          </cell>
        </row>
      </sheetData>
      <sheetData sheetId="11">
        <row r="1">
          <cell r="BA1" t="str">
            <v>养老院名称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市汇总表"/>
      <sheetName val="朝阳区"/>
      <sheetName val="南关区"/>
      <sheetName val="宽城区"/>
      <sheetName val="二道区"/>
      <sheetName val="绿园区"/>
      <sheetName val="双阳区"/>
      <sheetName val="九台区"/>
      <sheetName val="经开区"/>
      <sheetName val="汽开区"/>
      <sheetName val="困难老人入住机构补贴统计表"/>
    </sheetNames>
    <sheetDataSet>
      <sheetData sheetId="0" refreshError="1"/>
      <sheetData sheetId="1">
        <row r="1">
          <cell r="C1" t="str">
            <v>机构名称</v>
          </cell>
        </row>
      </sheetData>
      <sheetData sheetId="2">
        <row r="1">
          <cell r="C1" t="str">
            <v>机构名称</v>
          </cell>
        </row>
      </sheetData>
      <sheetData sheetId="3">
        <row r="1">
          <cell r="C1" t="str">
            <v>机构名称</v>
          </cell>
        </row>
      </sheetData>
      <sheetData sheetId="4">
        <row r="1">
          <cell r="C1" t="str">
            <v>机构名称</v>
          </cell>
        </row>
      </sheetData>
      <sheetData sheetId="5">
        <row r="3">
          <cell r="H3">
            <v>8</v>
          </cell>
        </row>
      </sheetData>
      <sheetData sheetId="6">
        <row r="1">
          <cell r="C1" t="str">
            <v>机构名称</v>
          </cell>
        </row>
      </sheetData>
      <sheetData sheetId="7">
        <row r="1">
          <cell r="C1" t="str">
            <v>机构名称</v>
          </cell>
        </row>
      </sheetData>
      <sheetData sheetId="8">
        <row r="1">
          <cell r="C1" t="str">
            <v>机构名称</v>
          </cell>
        </row>
      </sheetData>
      <sheetData sheetId="9">
        <row r="1">
          <cell r="C1" t="str">
            <v>机构名称</v>
          </cell>
          <cell r="D1" t="str">
            <v>法人代表</v>
          </cell>
          <cell r="E1" t="str">
            <v>联系电话</v>
          </cell>
          <cell r="F1" t="str">
            <v>床位总数</v>
          </cell>
          <cell r="G1" t="str">
            <v>入住人员总数</v>
          </cell>
          <cell r="H1" t="str">
            <v>困难老人总数</v>
          </cell>
          <cell r="I1" t="str">
            <v>12个月共核实入住总人数（每月入住人数加和）</v>
          </cell>
          <cell r="L1" t="str">
            <v>补贴资金总额（万元）</v>
          </cell>
          <cell r="M1" t="str">
            <v>其中市补贴资金（万元）</v>
          </cell>
        </row>
        <row r="2">
          <cell r="I2" t="str">
            <v>自理</v>
          </cell>
          <cell r="J2" t="str">
            <v>半自</v>
          </cell>
          <cell r="K2" t="str">
            <v>不自</v>
          </cell>
        </row>
        <row r="3">
          <cell r="C3" t="str">
            <v>长春汽车经济技术开发区汇滨养老院</v>
          </cell>
          <cell r="D3" t="str">
            <v>靳佳喜</v>
          </cell>
          <cell r="E3">
            <v>18677642222</v>
          </cell>
          <cell r="F3">
            <v>70</v>
          </cell>
          <cell r="G3">
            <v>35</v>
          </cell>
          <cell r="H3">
            <v>2</v>
          </cell>
          <cell r="I3">
            <v>12</v>
          </cell>
          <cell r="J3">
            <v>12</v>
          </cell>
          <cell r="K3">
            <v>0</v>
          </cell>
          <cell r="L3">
            <v>0.36</v>
          </cell>
          <cell r="M3">
            <v>0.09</v>
          </cell>
        </row>
        <row r="4">
          <cell r="A4">
            <v>2</v>
          </cell>
          <cell r="C4" t="str">
            <v>长春汽车经济技术开发区吉盛大同养老院</v>
          </cell>
          <cell r="D4" t="str">
            <v>刘淑清</v>
          </cell>
          <cell r="E4" t="str">
            <v>18843186504</v>
          </cell>
          <cell r="F4">
            <v>70</v>
          </cell>
          <cell r="G4">
            <v>66</v>
          </cell>
          <cell r="H4">
            <v>5</v>
          </cell>
          <cell r="K4">
            <v>60</v>
          </cell>
          <cell r="L4">
            <v>1.8</v>
          </cell>
          <cell r="M4">
            <v>0.45</v>
          </cell>
        </row>
        <row r="5">
          <cell r="H5">
            <v>7</v>
          </cell>
          <cell r="I5">
            <v>12</v>
          </cell>
          <cell r="J5">
            <v>12</v>
          </cell>
          <cell r="K5">
            <v>60</v>
          </cell>
          <cell r="L5">
            <v>2.16</v>
          </cell>
          <cell r="M5">
            <v>0.54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J11" sqref="J11"/>
    </sheetView>
  </sheetViews>
  <sheetFormatPr defaultRowHeight="13.5"/>
  <cols>
    <col min="1" max="1" width="5.625" customWidth="1"/>
    <col min="2" max="2" width="8.625" customWidth="1"/>
    <col min="3" max="11" width="12.875" customWidth="1"/>
  </cols>
  <sheetData>
    <row r="1" spans="1:12" ht="35.1" customHeight="1">
      <c r="A1" s="33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2" s="1" customFormat="1" ht="35.1" customHeight="1">
      <c r="A2" s="34" t="s">
        <v>28</v>
      </c>
      <c r="B2" s="35" t="s">
        <v>29</v>
      </c>
      <c r="C2" s="35" t="s">
        <v>30</v>
      </c>
      <c r="D2" s="35"/>
      <c r="E2" s="35"/>
      <c r="F2" s="35" t="s">
        <v>31</v>
      </c>
      <c r="G2" s="35"/>
      <c r="H2" s="35" t="s">
        <v>32</v>
      </c>
      <c r="I2" s="35"/>
      <c r="J2" s="35"/>
      <c r="K2" s="35" t="s">
        <v>33</v>
      </c>
    </row>
    <row r="3" spans="1:12" s="1" customFormat="1" ht="39.950000000000003" customHeight="1">
      <c r="A3" s="35"/>
      <c r="B3" s="35"/>
      <c r="C3" s="7" t="s">
        <v>34</v>
      </c>
      <c r="D3" s="8" t="s">
        <v>35</v>
      </c>
      <c r="E3" s="7" t="s">
        <v>36</v>
      </c>
      <c r="F3" s="7" t="s">
        <v>37</v>
      </c>
      <c r="G3" s="7" t="s">
        <v>36</v>
      </c>
      <c r="H3" s="7" t="s">
        <v>37</v>
      </c>
      <c r="I3" s="7" t="s">
        <v>38</v>
      </c>
      <c r="J3" s="7" t="s">
        <v>36</v>
      </c>
      <c r="K3" s="35"/>
    </row>
    <row r="4" spans="1:12" s="1" customFormat="1" ht="33" customHeight="1">
      <c r="A4" s="10">
        <v>1</v>
      </c>
      <c r="B4" s="10" t="s">
        <v>39</v>
      </c>
      <c r="C4" s="10">
        <f>[1]汽开区!A3</f>
        <v>1</v>
      </c>
      <c r="D4" s="10">
        <f>[1]汽开区!K4</f>
        <v>54</v>
      </c>
      <c r="E4" s="19">
        <f>[1]汽开区!S4</f>
        <v>24.3</v>
      </c>
      <c r="F4" s="15">
        <f>[2]汽开区!A32</f>
        <v>6</v>
      </c>
      <c r="G4" s="26">
        <f>[2]汽开区!BD37</f>
        <v>12.5975</v>
      </c>
      <c r="H4" s="9">
        <f>[3]汽开区!A4</f>
        <v>2</v>
      </c>
      <c r="I4" s="9">
        <f>[3]汽开区!H5</f>
        <v>7</v>
      </c>
      <c r="J4" s="25">
        <f>[3]汽开区!M5</f>
        <v>0.54</v>
      </c>
      <c r="K4" s="28">
        <f t="shared" ref="K4" si="0">E4+G4+J4</f>
        <v>37.4375</v>
      </c>
      <c r="L4" s="11"/>
    </row>
    <row r="5" spans="1:12" s="1" customFormat="1" ht="33" customHeight="1">
      <c r="A5" s="30" t="s">
        <v>40</v>
      </c>
      <c r="B5" s="31"/>
      <c r="C5" s="12">
        <f>SUM(C4:C4)</f>
        <v>1</v>
      </c>
      <c r="D5" s="12">
        <f>SUM(D4:D4)</f>
        <v>54</v>
      </c>
      <c r="E5" s="20">
        <f>SUM(E4:E4)</f>
        <v>24.3</v>
      </c>
      <c r="F5" s="21">
        <f>SUM(F4:F4)</f>
        <v>6</v>
      </c>
      <c r="G5" s="27">
        <f>SUM(G4:G4)</f>
        <v>12.5975</v>
      </c>
      <c r="H5" s="12">
        <f>SUM(H4:H4)</f>
        <v>2</v>
      </c>
      <c r="I5" s="12">
        <f>SUM(I4:I4)</f>
        <v>7</v>
      </c>
      <c r="J5" s="27">
        <f>SUM(J4:J4)</f>
        <v>0.54</v>
      </c>
      <c r="K5" s="29">
        <f>SUM(K4:K4)</f>
        <v>37.4375</v>
      </c>
      <c r="L5" s="13"/>
    </row>
    <row r="6" spans="1:12" ht="24.95" customHeight="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</sheetData>
  <mergeCells count="9">
    <mergeCell ref="A5:B5"/>
    <mergeCell ref="A6:K6"/>
    <mergeCell ref="A1:K1"/>
    <mergeCell ref="A2:A3"/>
    <mergeCell ref="B2:B3"/>
    <mergeCell ref="C2:E2"/>
    <mergeCell ref="F2:G2"/>
    <mergeCell ref="H2:J2"/>
    <mergeCell ref="K2:K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74"/>
  <sheetViews>
    <sheetView workbookViewId="0">
      <selection activeCell="G17" sqref="G17"/>
    </sheetView>
  </sheetViews>
  <sheetFormatPr defaultRowHeight="13.5"/>
  <cols>
    <col min="1" max="1" width="6.5" style="1" customWidth="1"/>
    <col min="2" max="2" width="5.625" style="1" customWidth="1"/>
    <col min="3" max="3" width="31.125" style="1" customWidth="1"/>
    <col min="4" max="4" width="10" style="1" customWidth="1"/>
    <col min="5" max="6" width="9.75" style="1" customWidth="1"/>
    <col min="7" max="7" width="10.625" style="1" customWidth="1"/>
    <col min="8" max="8" width="11" style="1" customWidth="1"/>
    <col min="9" max="9" width="9.5" style="1" bestFit="1" customWidth="1"/>
    <col min="10" max="10" width="10.5" style="1" bestFit="1" customWidth="1"/>
    <col min="11" max="11" width="7.625" style="1" customWidth="1"/>
    <col min="12" max="12" width="13.75" style="2" customWidth="1"/>
    <col min="13" max="16384" width="9" style="1"/>
  </cols>
  <sheetData>
    <row r="1" spans="1:12" ht="35.25" customHeight="1">
      <c r="A1" s="40" t="s">
        <v>43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5" customHeight="1">
      <c r="A2" s="3"/>
      <c r="B2" s="3"/>
      <c r="C2" s="3"/>
      <c r="D2" s="3"/>
      <c r="E2" s="3"/>
      <c r="F2" s="3"/>
      <c r="G2" s="3"/>
      <c r="H2" s="3"/>
      <c r="I2" s="3"/>
      <c r="L2" s="2" t="s">
        <v>0</v>
      </c>
    </row>
    <row r="3" spans="1:12" s="16" customFormat="1" ht="12">
      <c r="A3" s="37" t="s">
        <v>1</v>
      </c>
      <c r="B3" s="38" t="s">
        <v>2</v>
      </c>
      <c r="C3" s="38" t="s">
        <v>3</v>
      </c>
      <c r="D3" s="37" t="s">
        <v>4</v>
      </c>
      <c r="E3" s="37"/>
      <c r="F3" s="37" t="s">
        <v>5</v>
      </c>
      <c r="G3" s="37"/>
      <c r="H3" s="37" t="s">
        <v>6</v>
      </c>
      <c r="I3" s="37"/>
      <c r="J3" s="38" t="s">
        <v>7</v>
      </c>
      <c r="K3" s="38" t="s">
        <v>8</v>
      </c>
      <c r="L3" s="41" t="s">
        <v>9</v>
      </c>
    </row>
    <row r="4" spans="1:12" s="16" customFormat="1" ht="12">
      <c r="A4" s="36"/>
      <c r="B4" s="39"/>
      <c r="C4" s="39"/>
      <c r="D4" s="4" t="s">
        <v>10</v>
      </c>
      <c r="E4" s="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39"/>
      <c r="K4" s="39"/>
      <c r="L4" s="42"/>
    </row>
    <row r="5" spans="1:12" s="16" customFormat="1" ht="12">
      <c r="A5" s="36" t="s">
        <v>41</v>
      </c>
      <c r="B5" s="14">
        <v>1</v>
      </c>
      <c r="C5" s="4" t="s">
        <v>16</v>
      </c>
      <c r="D5" s="4">
        <f>[1]汽开区!$K$3</f>
        <v>54</v>
      </c>
      <c r="E5" s="17">
        <f>[1]汽开区!$S$3</f>
        <v>24.3</v>
      </c>
      <c r="F5" s="4">
        <f>VLOOKUP(C5,[2]汽开区!BA:BD,2,FALSE)</f>
        <v>44</v>
      </c>
      <c r="G5" s="22">
        <f>VLOOKUP(C5,[2]汽开区!BA:BD,4,FALSE)</f>
        <v>0.24</v>
      </c>
      <c r="H5" s="4" t="str">
        <f>IF(ISERROR(VLOOKUP(C5,[3]汽开区!$C:$M,6,FALSE)),"",(VLOOKUP(C5,[3]汽开区!$C:$M,6,FALSE)))</f>
        <v/>
      </c>
      <c r="I5" s="24" t="str">
        <f>IF(ISERROR(VLOOKUP(C5,[3]汽开区!$C:$M,11,FALSE)),"0",(VLOOKUP(C5,[3]汽开区!$C:$M,11,FALSE)))</f>
        <v>0</v>
      </c>
      <c r="J5" s="22">
        <f>E5+G5+I5</f>
        <v>24.54</v>
      </c>
      <c r="K5" s="4" t="s">
        <v>17</v>
      </c>
      <c r="L5" s="5">
        <v>13500818900</v>
      </c>
    </row>
    <row r="6" spans="1:12" s="16" customFormat="1" ht="12">
      <c r="A6" s="36"/>
      <c r="B6" s="14">
        <v>2</v>
      </c>
      <c r="C6" s="4" t="s">
        <v>18</v>
      </c>
      <c r="D6" s="4"/>
      <c r="E6" s="17"/>
      <c r="F6" s="4">
        <f>VLOOKUP(C6,[2]汽开区!BA:BD,2,FALSE)</f>
        <v>238</v>
      </c>
      <c r="G6" s="22">
        <f>VLOOKUP(C6,[2]汽开区!BA:BD,4,FALSE)</f>
        <v>2.2625000000000002</v>
      </c>
      <c r="H6" s="4">
        <f>IF(ISERROR(VLOOKUP(C6,[3]汽开区!$C:$M,6,FALSE)),"",(VLOOKUP(C6,[3]汽开区!$C:$M,6,FALSE)))</f>
        <v>5</v>
      </c>
      <c r="I6" s="24">
        <f>IF(ISERROR(VLOOKUP(C6,[3]汽开区!$C:$M,11,FALSE)),"0",(VLOOKUP(C6,[3]汽开区!$C:$M,11,FALSE)))</f>
        <v>0.45</v>
      </c>
      <c r="J6" s="22">
        <f t="shared" ref="J6:J10" si="0">E6+G6+I6</f>
        <v>2.7125000000000004</v>
      </c>
      <c r="K6" s="4" t="s">
        <v>19</v>
      </c>
      <c r="L6" s="5">
        <v>18843186504</v>
      </c>
    </row>
    <row r="7" spans="1:12" s="16" customFormat="1" ht="12">
      <c r="A7" s="36"/>
      <c r="B7" s="14">
        <v>3</v>
      </c>
      <c r="C7" s="4" t="s">
        <v>20</v>
      </c>
      <c r="D7" s="4"/>
      <c r="E7" s="17"/>
      <c r="F7" s="4">
        <f>VLOOKUP(C7,[2]汽开区!BA:BD,2,FALSE)</f>
        <v>585</v>
      </c>
      <c r="G7" s="22">
        <f>VLOOKUP(C7,[2]汽开区!BA:BD,4,FALSE)</f>
        <v>3.16</v>
      </c>
      <c r="H7" s="4" t="str">
        <f>IF(ISERROR(VLOOKUP(C7,[3]汽开区!$C:$M,6,FALSE)),"",(VLOOKUP(C7,[3]汽开区!$C:$M,6,FALSE)))</f>
        <v/>
      </c>
      <c r="I7" s="24" t="str">
        <f>IF(ISERROR(VLOOKUP(C7,[3]汽开区!$C:$M,11,FALSE)),"0",(VLOOKUP(C7,[3]汽开区!$C:$M,11,FALSE)))</f>
        <v>0</v>
      </c>
      <c r="J7" s="22">
        <f t="shared" si="0"/>
        <v>3.16</v>
      </c>
      <c r="K7" s="4" t="s">
        <v>21</v>
      </c>
      <c r="L7" s="5">
        <v>18104418131</v>
      </c>
    </row>
    <row r="8" spans="1:12" s="16" customFormat="1" ht="12">
      <c r="A8" s="36"/>
      <c r="B8" s="14">
        <v>4</v>
      </c>
      <c r="C8" s="4" t="s">
        <v>22</v>
      </c>
      <c r="D8" s="4"/>
      <c r="E8" s="17"/>
      <c r="F8" s="4">
        <f>VLOOKUP(C8,[2]汽开区!BA:BD,2,FALSE)</f>
        <v>372</v>
      </c>
      <c r="G8" s="22">
        <f>VLOOKUP(C8,[2]汽开区!BA:BD,4,FALSE)</f>
        <v>3.307500000000001</v>
      </c>
      <c r="H8" s="4" t="str">
        <f>IF(ISERROR(VLOOKUP(C8,[3]汽开区!$C:$M,6,FALSE)),"",(VLOOKUP(C8,[3]汽开区!$C:$M,6,FALSE)))</f>
        <v/>
      </c>
      <c r="I8" s="24" t="str">
        <f>IF(ISERROR(VLOOKUP(C8,[3]汽开区!$C:$M,11,FALSE)),"0",(VLOOKUP(C8,[3]汽开区!$C:$M,11,FALSE)))</f>
        <v>0</v>
      </c>
      <c r="J8" s="22">
        <f t="shared" si="0"/>
        <v>3.307500000000001</v>
      </c>
      <c r="K8" s="4" t="s">
        <v>23</v>
      </c>
      <c r="L8" s="5">
        <v>13159568498</v>
      </c>
    </row>
    <row r="9" spans="1:12" s="16" customFormat="1" ht="12">
      <c r="A9" s="36"/>
      <c r="B9" s="14">
        <v>5</v>
      </c>
      <c r="C9" s="4" t="s">
        <v>24</v>
      </c>
      <c r="D9" s="4"/>
      <c r="E9" s="17"/>
      <c r="F9" s="4">
        <f>VLOOKUP(C9,[2]汽开区!BA:BD,2,FALSE)</f>
        <v>310</v>
      </c>
      <c r="G9" s="22">
        <f>VLOOKUP(C9,[2]汽开区!BA:BD,4,FALSE)</f>
        <v>2.4849999999999999</v>
      </c>
      <c r="H9" s="4" t="str">
        <f>IF(ISERROR(VLOOKUP(C9,[3]汽开区!$C:$M,6,FALSE)),"",(VLOOKUP(C9,[3]汽开区!$C:$M,6,FALSE)))</f>
        <v/>
      </c>
      <c r="I9" s="24" t="str">
        <f>IF(ISERROR(VLOOKUP(C9,[3]汽开区!$C:$M,11,FALSE)),"0",(VLOOKUP(C9,[3]汽开区!$C:$M,11,FALSE)))</f>
        <v>0</v>
      </c>
      <c r="J9" s="22">
        <f t="shared" si="0"/>
        <v>2.4849999999999999</v>
      </c>
      <c r="K9" s="4" t="s">
        <v>25</v>
      </c>
      <c r="L9" s="5">
        <v>13504403340</v>
      </c>
    </row>
    <row r="10" spans="1:12" s="16" customFormat="1" ht="12">
      <c r="A10" s="36"/>
      <c r="B10" s="14">
        <v>6</v>
      </c>
      <c r="C10" s="4" t="s">
        <v>26</v>
      </c>
      <c r="D10" s="4"/>
      <c r="E10" s="17"/>
      <c r="F10" s="4">
        <f>VLOOKUP(C10,[2]汽开区!BA:BD,2,FALSE)</f>
        <v>190</v>
      </c>
      <c r="G10" s="22">
        <f>VLOOKUP(C10,[2]汽开区!BA:BD,4,FALSE)</f>
        <v>1.1424999999999998</v>
      </c>
      <c r="H10" s="4">
        <f>IF(ISERROR(VLOOKUP(C10,[3]汽开区!$C:$M,6,FALSE)),"",(VLOOKUP(C10,[3]汽开区!$C:$M,6,FALSE)))</f>
        <v>2</v>
      </c>
      <c r="I10" s="24">
        <f>IF(ISERROR(VLOOKUP(C10,[3]汽开区!$C:$M,11,FALSE)),"0",(VLOOKUP(C10,[3]汽开区!$C:$M,11,FALSE)))</f>
        <v>0.09</v>
      </c>
      <c r="J10" s="22">
        <f t="shared" si="0"/>
        <v>1.2324999999999999</v>
      </c>
      <c r="K10" s="4" t="s">
        <v>27</v>
      </c>
      <c r="L10" s="5">
        <v>18677642222</v>
      </c>
    </row>
    <row r="11" spans="1:12" s="16" customFormat="1" ht="12">
      <c r="A11" s="36"/>
      <c r="B11" s="4"/>
      <c r="C11" s="6" t="s">
        <v>42</v>
      </c>
      <c r="D11" s="6">
        <f>SUM(D5:D10)</f>
        <v>54</v>
      </c>
      <c r="E11" s="18">
        <f t="shared" ref="E11:J11" si="1">SUM(E5:E10)</f>
        <v>24.3</v>
      </c>
      <c r="F11" s="6">
        <f t="shared" si="1"/>
        <v>1739</v>
      </c>
      <c r="G11" s="23">
        <f t="shared" si="1"/>
        <v>12.597500000000002</v>
      </c>
      <c r="H11" s="6">
        <f t="shared" si="1"/>
        <v>7</v>
      </c>
      <c r="I11" s="23">
        <f t="shared" si="1"/>
        <v>0.54</v>
      </c>
      <c r="J11" s="23">
        <f t="shared" si="1"/>
        <v>37.4375</v>
      </c>
      <c r="K11" s="4"/>
      <c r="L11" s="5"/>
    </row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</sheetData>
  <mergeCells count="11">
    <mergeCell ref="A5:A11"/>
    <mergeCell ref="D3:E3"/>
    <mergeCell ref="F3:G3"/>
    <mergeCell ref="H3:I3"/>
    <mergeCell ref="J3:J4"/>
    <mergeCell ref="A1:L1"/>
    <mergeCell ref="K3:K4"/>
    <mergeCell ref="L3:L4"/>
    <mergeCell ref="A3:A4"/>
    <mergeCell ref="B3:B4"/>
    <mergeCell ref="C3:C4"/>
  </mergeCells>
  <phoneticPr fontId="2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补贴资金核查汇总表</vt:lpstr>
      <vt:lpstr>补贴资金汇总表</vt:lpstr>
      <vt:lpstr>Sheet3</vt:lpstr>
      <vt:lpstr>补贴资金汇总表!Print_Titles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PC</cp:lastModifiedBy>
  <cp:lastPrinted>2018-09-13T12:00:23Z</cp:lastPrinted>
  <dcterms:created xsi:type="dcterms:W3CDTF">2018-08-30T06:25:54Z</dcterms:created>
  <dcterms:modified xsi:type="dcterms:W3CDTF">2019-01-07T01:12:25Z</dcterms:modified>
</cp:coreProperties>
</file>